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workbookProtection lockStructure="1"/>
  <bookViews>
    <workbookView xWindow="20" yWindow="60" windowWidth="20540" windowHeight="13780" activeTab="1"/>
  </bookViews>
  <sheets>
    <sheet name="Introduction" sheetId="1" r:id="rId1"/>
    <sheet name="Model" sheetId="2" r:id="rId2"/>
    <sheet name="Other" sheetId="3" r:id="rId3"/>
  </sheets>
  <definedNames/>
  <calcPr fullCalcOnLoad="1"/>
</workbook>
</file>

<file path=xl/sharedStrings.xml><?xml version="1.0" encoding="utf-8"?>
<sst xmlns="http://schemas.openxmlformats.org/spreadsheetml/2006/main" count="99" uniqueCount="75">
  <si>
    <t>You can scroll up and down the model page and hence do not have to use the controls.</t>
  </si>
  <si>
    <t>Detailed specification of the model and the questions are in the attached sheet.</t>
  </si>
  <si>
    <t>This model is not entirely realistic but produced for educational purposes only. Entering values not specified in the question may produce absurd results.</t>
  </si>
  <si>
    <t>Economics Sac One</t>
  </si>
  <si>
    <t>Market Model</t>
  </si>
  <si>
    <t>Demand and Supply Schedules</t>
  </si>
  <si>
    <t>Alpha</t>
  </si>
  <si>
    <t>Beta</t>
  </si>
  <si>
    <t>Supply</t>
  </si>
  <si>
    <t>Demand</t>
  </si>
  <si>
    <t>Thomastown Weekly Market for Dry Cleaning</t>
  </si>
  <si>
    <t>Quanity Supplied</t>
  </si>
  <si>
    <t>Quanity Demanded</t>
  </si>
  <si>
    <t>Price per Garment</t>
  </si>
  <si>
    <t>Equlibrium</t>
  </si>
  <si>
    <t>Price</t>
  </si>
  <si>
    <t>Quantity</t>
  </si>
  <si>
    <t>Garments per week</t>
  </si>
  <si>
    <t>Per Garment</t>
  </si>
  <si>
    <t>Current Market Graph</t>
  </si>
  <si>
    <t>Current Industry Demand and Supply Conditions</t>
  </si>
  <si>
    <t>Demand Conditions</t>
  </si>
  <si>
    <t>Income</t>
  </si>
  <si>
    <t>Population</t>
  </si>
  <si>
    <t>Taxes</t>
  </si>
  <si>
    <t>Net Income</t>
  </si>
  <si>
    <t>Impact</t>
  </si>
  <si>
    <t>Supply Conditions</t>
  </si>
  <si>
    <t>Wages</t>
  </si>
  <si>
    <t>Dry Cleaning Fluid</t>
  </si>
  <si>
    <t>Industry Effects</t>
  </si>
  <si>
    <t>Sales</t>
  </si>
  <si>
    <t>Dividends</t>
  </si>
  <si>
    <t>Employment</t>
  </si>
  <si>
    <t>Taxes to Government</t>
  </si>
  <si>
    <t>Number of Dry Cleaners</t>
  </si>
  <si>
    <t>Enter Parameters</t>
  </si>
  <si>
    <t>Enter New Values Here</t>
  </si>
  <si>
    <t>Before and After Comparisions</t>
  </si>
  <si>
    <t>Equilibrium</t>
  </si>
  <si>
    <t>Industry effects</t>
  </si>
  <si>
    <t>Standard of living</t>
  </si>
  <si>
    <t>Homes Left out</t>
  </si>
  <si>
    <t>Number of Homes</t>
  </si>
  <si>
    <t>Old Values</t>
  </si>
  <si>
    <t>After Change</t>
  </si>
  <si>
    <t xml:space="preserve">Wages </t>
  </si>
  <si>
    <t>Gross Profits</t>
  </si>
  <si>
    <t>Net Profits</t>
  </si>
  <si>
    <t>Costs</t>
  </si>
  <si>
    <t>Fluid</t>
  </si>
  <si>
    <t>Old and New Market Graphs</t>
  </si>
  <si>
    <t>Introduction</t>
  </si>
  <si>
    <t xml:space="preserve">Thomastown Dry Cleaning </t>
  </si>
  <si>
    <t>The price schedule shows average prices per garment dry cleaned.</t>
  </si>
  <si>
    <t>Wages per worker and dry cleaning fluid per litre are conditions of supply specified in the model.</t>
  </si>
  <si>
    <t>Demand conditions specified in the model are income taxes, population and income. Only after tax or net income affects the demand schedule.</t>
  </si>
  <si>
    <t>Instructions</t>
  </si>
  <si>
    <t>The SAC controls menu above  allows you to move through the various parts of the model.</t>
  </si>
  <si>
    <t>control Menu.</t>
  </si>
  <si>
    <t xml:space="preserve">Paste Values </t>
  </si>
  <si>
    <t>Fluids</t>
  </si>
  <si>
    <t>Schedules shows the current demand and supply schedules.</t>
  </si>
  <si>
    <t>Current Graph shows the current market demand and supply diagram.</t>
  </si>
  <si>
    <t>Industry Effects shows the impact of the current prices for employment, output and profits etc</t>
  </si>
  <si>
    <t>Equilibrium shows the current equilibrium price and quantity.</t>
  </si>
  <si>
    <t>Current conditions shows current settings for the demand and supply conditions of the market.</t>
  </si>
  <si>
    <t>Compare effects is where you can compare old and new market conditions as well as paste in the results of changes you have made.</t>
  </si>
  <si>
    <t>Finally you can compare old and new graphs of market conditions.</t>
  </si>
  <si>
    <t>The following model describes the weekly demand and supply schedules for dry cleaning in Thomastown.</t>
  </si>
  <si>
    <t>All comparisons are to be made to the initial values of the model at the start. These can be re entered by simply choosing set start values on the SAC</t>
  </si>
  <si>
    <t>A space in the compare effects table has been left so you can paste in new values. Please make sure you use paste values.</t>
  </si>
  <si>
    <t xml:space="preserve">SAC Controls </t>
  </si>
  <si>
    <t>Please note</t>
  </si>
  <si>
    <t>Edit parameters is where you can change the parameters of the functions and so change market conditions to see various effects.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</si>
</sst>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24"/>
      <color indexed="9"/>
      <name val="Arial"/>
      <family val="0"/>
    </font>
    <font>
      <b/>
      <sz val="14"/>
      <color indexed="9"/>
      <name val="Arial"/>
      <family val="0"/>
    </font>
    <font>
      <sz val="10"/>
      <name val="Times New Roman"/>
      <family val="0"/>
    </font>
    <font>
      <sz val="9"/>
      <color indexed="9"/>
      <name val="Geneva"/>
      <family val="0"/>
    </font>
    <font>
      <b/>
      <sz val="14"/>
      <color indexed="45"/>
      <name val="Arial"/>
      <family val="0"/>
    </font>
    <font>
      <b/>
      <sz val="12"/>
      <color indexed="9"/>
      <name val="Arial"/>
      <family val="0"/>
    </font>
    <font>
      <b/>
      <sz val="10"/>
      <name val="Arial"/>
      <family val="0"/>
    </font>
    <font>
      <sz val="12"/>
      <name val="Geneva"/>
      <family val="0"/>
    </font>
    <font>
      <b/>
      <sz val="12"/>
      <name val="Times New Roman"/>
      <family val="0"/>
    </font>
    <font>
      <sz val="14"/>
      <color indexed="9"/>
      <name val="Geneva"/>
      <family val="0"/>
    </font>
    <font>
      <b/>
      <sz val="14"/>
      <color indexed="9"/>
      <name val="Times New Roman"/>
      <family val="0"/>
    </font>
    <font>
      <sz val="10"/>
      <name val="Arial"/>
      <family val="0"/>
    </font>
    <font>
      <b/>
      <sz val="9.5"/>
      <name val="Arial"/>
      <family val="0"/>
    </font>
    <font>
      <b/>
      <sz val="10.25"/>
      <name val="Arial"/>
      <family val="0"/>
    </font>
    <font>
      <b/>
      <sz val="10"/>
      <color indexed="9"/>
      <name val="Arial"/>
      <family val="0"/>
    </font>
    <font>
      <b/>
      <sz val="48"/>
      <color indexed="9"/>
      <name val="Arial"/>
      <family val="0"/>
    </font>
    <font>
      <b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0625">
        <bgColor indexed="22"/>
      </patternFill>
    </fill>
    <fill>
      <patternFill patternType="lightGray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4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8" fillId="0" borderId="0" xfId="17" applyNumberFormat="1" applyFont="1" applyAlignment="1">
      <alignment/>
    </xf>
    <xf numFmtId="37" fontId="8" fillId="0" borderId="0" xfId="0" applyNumberFormat="1" applyFont="1" applyAlignment="1">
      <alignment/>
    </xf>
    <xf numFmtId="44" fontId="8" fillId="0" borderId="0" xfId="17" applyFont="1" applyAlignment="1">
      <alignment horizontal="right"/>
    </xf>
    <xf numFmtId="44" fontId="8" fillId="0" borderId="0" xfId="17" applyFont="1" applyAlignment="1">
      <alignment/>
    </xf>
    <xf numFmtId="0" fontId="9" fillId="3" borderId="0" xfId="0" applyFont="1" applyFill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4" fillId="4" borderId="0" xfId="0" applyFont="1" applyFill="1" applyAlignment="1">
      <alignment horizontal="left"/>
    </xf>
    <xf numFmtId="0" fontId="5" fillId="0" borderId="1" xfId="0" applyFont="1" applyBorder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 horizontal="left"/>
    </xf>
    <xf numFmtId="37" fontId="14" fillId="4" borderId="0" xfId="0" applyNumberFormat="1" applyFont="1" applyFill="1" applyAlignment="1">
      <alignment horizontal="left"/>
    </xf>
    <xf numFmtId="0" fontId="7" fillId="3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 horizontal="left"/>
    </xf>
    <xf numFmtId="37" fontId="8" fillId="0" borderId="0" xfId="17" applyNumberFormat="1" applyFont="1" applyAlignment="1">
      <alignment horizontal="left"/>
    </xf>
    <xf numFmtId="37" fontId="8" fillId="0" borderId="0" xfId="0" applyNumberFormat="1" applyFont="1" applyAlignment="1">
      <alignment horizontal="left"/>
    </xf>
    <xf numFmtId="44" fontId="8" fillId="0" borderId="0" xfId="17" applyFont="1" applyAlignment="1">
      <alignment horizontal="left"/>
    </xf>
    <xf numFmtId="44" fontId="5" fillId="5" borderId="2" xfId="17" applyFont="1" applyFill="1" applyBorder="1" applyAlignment="1" applyProtection="1">
      <alignment/>
      <protection locked="0"/>
    </xf>
    <xf numFmtId="0" fontId="0" fillId="1" borderId="0" xfId="0" applyFill="1" applyAlignment="1" applyProtection="1">
      <alignment/>
      <protection locked="0"/>
    </xf>
    <xf numFmtId="9" fontId="5" fillId="5" borderId="2" xfId="19" applyFont="1" applyFill="1" applyBorder="1" applyAlignment="1" applyProtection="1">
      <alignment/>
      <protection locked="0"/>
    </xf>
    <xf numFmtId="3" fontId="5" fillId="5" borderId="2" xfId="0" applyNumberFormat="1" applyFont="1" applyFill="1" applyBorder="1" applyAlignment="1" applyProtection="1">
      <alignment/>
      <protection locked="0"/>
    </xf>
    <xf numFmtId="0" fontId="5" fillId="5" borderId="2" xfId="0" applyFont="1" applyFill="1" applyBorder="1" applyAlignment="1" applyProtection="1">
      <alignment/>
      <protection locked="0"/>
    </xf>
    <xf numFmtId="0" fontId="21" fillId="3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0" fillId="0" borderId="3" xfId="0" applyBorder="1" applyAlignment="1">
      <alignment/>
    </xf>
    <xf numFmtId="37" fontId="8" fillId="0" borderId="4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17" fillId="0" borderId="3" xfId="0" applyFont="1" applyBorder="1" applyAlignment="1">
      <alignment/>
    </xf>
    <xf numFmtId="44" fontId="8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4" fontId="8" fillId="0" borderId="12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Dry Cleaning Weekly Thomastown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"/>
          <c:w val="0.9357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Model!$F$10</c:f>
              <c:strCache>
                <c:ptCount val="1"/>
                <c:pt idx="0">
                  <c:v>Price per Garment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FF99CC"/>
                </a:solidFill>
              </a:ln>
            </c:spPr>
            <c:marker>
              <c:symbol val="none"/>
            </c:marker>
          </c:dPt>
          <c:xVal>
            <c:numRef>
              <c:f>Model!$D$11:$D$27</c:f>
              <c:numCache/>
            </c:numRef>
          </c:xVal>
          <c:yVal>
            <c:numRef>
              <c:f>Model!$F$11:$F$27</c:f>
              <c:numCache/>
            </c:numRef>
          </c:yVal>
          <c:smooth val="0"/>
        </c:ser>
        <c:ser>
          <c:idx val="1"/>
          <c:order val="1"/>
          <c:tx>
            <c:strRef>
              <c:f>Model!$F$10</c:f>
              <c:strCache>
                <c:ptCount val="1"/>
                <c:pt idx="0">
                  <c:v>Price per Garment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Model!$E$11:$E$27</c:f>
              <c:numCache/>
            </c:numRef>
          </c:xVal>
          <c:yVal>
            <c:numRef>
              <c:f>Model!$F$11:$F$27</c:f>
              <c:numCache/>
            </c:numRef>
          </c:yVal>
          <c:smooth val="0"/>
        </c:ser>
        <c:axId val="39386238"/>
        <c:axId val="18931823"/>
      </c:scatterChart>
      <c:valAx>
        <c:axId val="39386238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Garments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D4"/>
            </a:solidFill>
          </a:ln>
        </c:spPr>
        <c:crossAx val="18931823"/>
        <c:crosses val="autoZero"/>
        <c:crossBetween val="midCat"/>
        <c:dispUnits/>
      </c:valAx>
      <c:valAx>
        <c:axId val="18931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Average Price per Garment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D4"/>
            </a:solidFill>
          </a:ln>
        </c:spPr>
        <c:crossAx val="393862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00" b="1" i="0" u="none" baseline="0">
          <a:solidFill>
            <a:srgbClr val="FFFF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OLD Market EQULIBRIUM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525"/>
          <c:w val="0.948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Model!$E$194</c:f>
              <c:strCache>
                <c:ptCount val="1"/>
                <c:pt idx="0">
                  <c:v>Price per Garment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Model!$C$195:$C$214</c:f>
              <c:numCache/>
            </c:numRef>
          </c:xVal>
          <c:yVal>
            <c:numRef>
              <c:f>Model!$E$195:$E$214</c:f>
              <c:numCache/>
            </c:numRef>
          </c:yVal>
          <c:smooth val="0"/>
        </c:ser>
        <c:ser>
          <c:idx val="1"/>
          <c:order val="1"/>
          <c:tx>
            <c:strRef>
              <c:f>Model!$E$194</c:f>
              <c:strCache>
                <c:ptCount val="1"/>
                <c:pt idx="0">
                  <c:v>Price per Garment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Model!$D$195:$D$214</c:f>
              <c:numCache/>
            </c:numRef>
          </c:xVal>
          <c:yVal>
            <c:numRef>
              <c:f>Model!$E$195:$E$214</c:f>
              <c:numCache/>
            </c:numRef>
          </c:yVal>
          <c:smooth val="0"/>
        </c:ser>
        <c:axId val="36168680"/>
        <c:axId val="57082665"/>
      </c:scatterChart>
      <c:valAx>
        <c:axId val="36168680"/>
        <c:scaling>
          <c:orientation val="minMax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D4"/>
            </a:solidFill>
          </a:ln>
        </c:spPr>
        <c:crossAx val="57082665"/>
        <c:crosses val="autoZero"/>
        <c:crossBetween val="midCat"/>
        <c:dispUnits/>
      </c:valAx>
      <c:valAx>
        <c:axId val="57082665"/>
        <c:scaling>
          <c:orientation val="minMax"/>
          <c:max val="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D4"/>
            </a:solidFill>
          </a:ln>
        </c:spPr>
        <c:crossAx val="36168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50" b="1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Current EQLBM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55"/>
          <c:w val="0.928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Model!$F$10</c:f>
              <c:strCache>
                <c:ptCount val="1"/>
                <c:pt idx="0">
                  <c:v>Price per Garment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FF99CC"/>
                </a:solidFill>
              </a:ln>
            </c:spPr>
            <c:marker>
              <c:symbol val="none"/>
            </c:marker>
          </c:dPt>
          <c:xVal>
            <c:numRef>
              <c:f>Model!$D$11:$D$27</c:f>
              <c:numCache/>
            </c:numRef>
          </c:xVal>
          <c:yVal>
            <c:numRef>
              <c:f>Model!$F$11:$F$27</c:f>
              <c:numCache/>
            </c:numRef>
          </c:yVal>
          <c:smooth val="0"/>
        </c:ser>
        <c:ser>
          <c:idx val="1"/>
          <c:order val="1"/>
          <c:tx>
            <c:strRef>
              <c:f>Model!$F$10</c:f>
              <c:strCache>
                <c:ptCount val="1"/>
                <c:pt idx="0">
                  <c:v>Price per Garment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Model!$E$11:$E$27</c:f>
              <c:numCache/>
            </c:numRef>
          </c:xVal>
          <c:yVal>
            <c:numRef>
              <c:f>Model!$F$11:$F$27</c:f>
              <c:numCache/>
            </c:numRef>
          </c:yVal>
          <c:smooth val="0"/>
        </c:ser>
        <c:axId val="43981938"/>
        <c:axId val="60293123"/>
      </c:scatterChart>
      <c:valAx>
        <c:axId val="43981938"/>
        <c:scaling>
          <c:orientation val="minMax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D4"/>
            </a:solidFill>
          </a:ln>
        </c:spPr>
        <c:crossAx val="60293123"/>
        <c:crosses val="autoZero"/>
        <c:crossBetween val="midCat"/>
        <c:dispUnits/>
      </c:valAx>
      <c:valAx>
        <c:axId val="60293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D4"/>
            </a:solidFill>
          </a:ln>
        </c:spPr>
        <c:crossAx val="439819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00" b="1" i="0" u="none" baseline="0">
          <a:solidFill>
            <a:srgbClr val="FFFFFF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0.3525</cdr:y>
    </cdr:from>
    <cdr:to>
      <cdr:x>0.917</cdr:x>
      <cdr:y>0.4155</cdr:y>
    </cdr:to>
    <cdr:sp>
      <cdr:nvSpPr>
        <cdr:cNvPr id="1" name="TextBox 1"/>
        <cdr:cNvSpPr txBox="1">
          <a:spLocks noChangeArrowheads="1"/>
        </cdr:cNvSpPr>
      </cdr:nvSpPr>
      <cdr:spPr>
        <a:xfrm>
          <a:off x="5162550" y="13239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99CC"/>
              </a:solidFill>
            </a:rPr>
            <a:t>Supply</a:t>
          </a:r>
        </a:p>
      </cdr:txBody>
    </cdr:sp>
  </cdr:relSizeAnchor>
  <cdr:relSizeAnchor xmlns:cdr="http://schemas.openxmlformats.org/drawingml/2006/chartDrawing">
    <cdr:from>
      <cdr:x>0.80925</cdr:x>
      <cdr:y>0.194</cdr:y>
    </cdr:from>
    <cdr:to>
      <cdr:x>0.89375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73342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Supply</a:t>
          </a:r>
        </a:p>
      </cdr:txBody>
    </cdr:sp>
  </cdr:relSizeAnchor>
  <cdr:relSizeAnchor xmlns:cdr="http://schemas.openxmlformats.org/drawingml/2006/chartDrawing">
    <cdr:from>
      <cdr:x>0.26225</cdr:x>
      <cdr:y>0.18125</cdr:y>
    </cdr:from>
    <cdr:to>
      <cdr:x>0.35875</cdr:x>
      <cdr:y>0.229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676275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Demand</a:t>
          </a:r>
        </a:p>
      </cdr:txBody>
    </cdr:sp>
  </cdr:relSizeAnchor>
  <cdr:relSizeAnchor xmlns:cdr="http://schemas.openxmlformats.org/drawingml/2006/chartDrawing">
    <cdr:from>
      <cdr:x>0.32475</cdr:x>
      <cdr:y>0.22875</cdr:y>
    </cdr:from>
    <cdr:to>
      <cdr:x>0.45375</cdr:x>
      <cdr:y>0.29175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85725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Demand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0.3465</cdr:y>
    </cdr:from>
    <cdr:to>
      <cdr:x>0.91025</cdr:x>
      <cdr:y>0.39925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247775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Supply</a:t>
          </a:r>
        </a:p>
      </cdr:txBody>
    </cdr:sp>
  </cdr:relSizeAnchor>
  <cdr:relSizeAnchor xmlns:cdr="http://schemas.openxmlformats.org/drawingml/2006/chartDrawing">
    <cdr:from>
      <cdr:x>0.77525</cdr:x>
      <cdr:y>0.18875</cdr:y>
    </cdr:from>
    <cdr:to>
      <cdr:x>0.91025</cdr:x>
      <cdr:y>0.2415</cdr:y>
    </cdr:to>
    <cdr:sp>
      <cdr:nvSpPr>
        <cdr:cNvPr id="2" name="TextBox 2"/>
        <cdr:cNvSpPr txBox="1">
          <a:spLocks noChangeArrowheads="1"/>
        </cdr:cNvSpPr>
      </cdr:nvSpPr>
      <cdr:spPr>
        <a:xfrm>
          <a:off x="3114675" y="676275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Supply</a:t>
          </a:r>
        </a:p>
      </cdr:txBody>
    </cdr:sp>
  </cdr:relSizeAnchor>
  <cdr:relSizeAnchor xmlns:cdr="http://schemas.openxmlformats.org/drawingml/2006/chartDrawing">
    <cdr:from>
      <cdr:x>0.25425</cdr:x>
      <cdr:y>0.174</cdr:y>
    </cdr:from>
    <cdr:to>
      <cdr:x>0.41075</cdr:x>
      <cdr:y>0.22675</cdr:y>
    </cdr:to>
    <cdr:sp>
      <cdr:nvSpPr>
        <cdr:cNvPr id="3" name="TextBox 3"/>
        <cdr:cNvSpPr txBox="1">
          <a:spLocks noChangeArrowheads="1"/>
        </cdr:cNvSpPr>
      </cdr:nvSpPr>
      <cdr:spPr>
        <a:xfrm>
          <a:off x="1019175" y="6286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Demand</a:t>
          </a:r>
        </a:p>
      </cdr:txBody>
    </cdr:sp>
  </cdr:relSizeAnchor>
  <cdr:relSizeAnchor xmlns:cdr="http://schemas.openxmlformats.org/drawingml/2006/chartDrawing">
    <cdr:from>
      <cdr:x>0.31525</cdr:x>
      <cdr:y>0.226</cdr:y>
    </cdr:from>
    <cdr:to>
      <cdr:x>0.47175</cdr:x>
      <cdr:y>0.27875</cdr:y>
    </cdr:to>
    <cdr:sp>
      <cdr:nvSpPr>
        <cdr:cNvPr id="4" name="TextBox 4"/>
        <cdr:cNvSpPr txBox="1">
          <a:spLocks noChangeArrowheads="1"/>
        </cdr:cNvSpPr>
      </cdr:nvSpPr>
      <cdr:spPr>
        <a:xfrm>
          <a:off x="1266825" y="809625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Demand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48</xdr:row>
      <xdr:rowOff>19050</xdr:rowOff>
    </xdr:from>
    <xdr:to>
      <xdr:col>6</xdr:col>
      <xdr:colOff>400050</xdr:colOff>
      <xdr:row>72</xdr:row>
      <xdr:rowOff>142875</xdr:rowOff>
    </xdr:to>
    <xdr:graphicFrame>
      <xdr:nvGraphicFramePr>
        <xdr:cNvPr id="1" name="Chart 2"/>
        <xdr:cNvGraphicFramePr/>
      </xdr:nvGraphicFramePr>
      <xdr:xfrm>
        <a:off x="1847850" y="8429625"/>
        <a:ext cx="6419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193</xdr:row>
      <xdr:rowOff>9525</xdr:rowOff>
    </xdr:from>
    <xdr:to>
      <xdr:col>8</xdr:col>
      <xdr:colOff>361950</xdr:colOff>
      <xdr:row>215</xdr:row>
      <xdr:rowOff>38100</xdr:rowOff>
    </xdr:to>
    <xdr:grpSp>
      <xdr:nvGrpSpPr>
        <xdr:cNvPr id="2" name="Group 22"/>
        <xdr:cNvGrpSpPr>
          <a:grpSpLocks/>
        </xdr:cNvGrpSpPr>
      </xdr:nvGrpSpPr>
      <xdr:grpSpPr>
        <a:xfrm>
          <a:off x="1847850" y="32899350"/>
          <a:ext cx="8058150" cy="3619500"/>
          <a:chOff x="145" y="2699"/>
          <a:chExt cx="632" cy="290"/>
        </a:xfrm>
        <a:solidFill>
          <a:srgbClr val="FFFFFF"/>
        </a:solidFill>
      </xdr:grpSpPr>
      <xdr:grpSp>
        <xdr:nvGrpSpPr>
          <xdr:cNvPr id="3" name="Group 20"/>
          <xdr:cNvGrpSpPr>
            <a:grpSpLocks/>
          </xdr:cNvGrpSpPr>
        </xdr:nvGrpSpPr>
        <xdr:grpSpPr>
          <a:xfrm>
            <a:off x="145" y="2699"/>
            <a:ext cx="632" cy="290"/>
            <a:chOff x="145" y="2693"/>
            <a:chExt cx="632" cy="290"/>
          </a:xfrm>
          <a:solidFill>
            <a:srgbClr val="FFFFFF"/>
          </a:solidFill>
        </xdr:grpSpPr>
        <xdr:graphicFrame>
          <xdr:nvGraphicFramePr>
            <xdr:cNvPr id="4" name="Chart 15"/>
            <xdr:cNvGraphicFramePr/>
          </xdr:nvGraphicFramePr>
          <xdr:xfrm>
            <a:off x="145" y="2693"/>
            <a:ext cx="317" cy="286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16"/>
            <xdr:cNvGraphicFramePr/>
          </xdr:nvGraphicFramePr>
          <xdr:xfrm>
            <a:off x="462" y="2693"/>
            <a:ext cx="315" cy="290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</xdr:grpSp>
      <xdr:sp>
        <xdr:nvSpPr>
          <xdr:cNvPr id="6" name="Line 17"/>
          <xdr:cNvSpPr>
            <a:spLocks/>
          </xdr:cNvSpPr>
        </xdr:nvSpPr>
        <xdr:spPr>
          <a:xfrm>
            <a:off x="201" y="2912"/>
            <a:ext cx="550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30"/>
  <sheetViews>
    <sheetView showGridLines="0" showRowColHeaders="0" workbookViewId="0" topLeftCell="A1">
      <selection activeCell="K36" sqref="K36"/>
    </sheetView>
  </sheetViews>
  <sheetFormatPr defaultColWidth="11.00390625" defaultRowHeight="12"/>
  <cols>
    <col min="6" max="6" width="10.375" style="0" customWidth="1"/>
  </cols>
  <sheetData>
    <row r="1" spans="1:22" ht="55.5">
      <c r="A1" s="39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3" spans="4:22" ht="23.25">
      <c r="D3" s="62" t="s">
        <v>53</v>
      </c>
      <c r="E3" s="1"/>
      <c r="F3" s="1"/>
      <c r="G3" s="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ht="12">
      <c r="D5" s="61" t="s">
        <v>69</v>
      </c>
    </row>
    <row r="6" ht="12">
      <c r="D6" t="s">
        <v>54</v>
      </c>
    </row>
    <row r="7" ht="12">
      <c r="D7" t="s">
        <v>55</v>
      </c>
    </row>
    <row r="8" ht="12">
      <c r="D8" t="s">
        <v>56</v>
      </c>
    </row>
    <row r="10" spans="4:22" ht="18">
      <c r="D10" s="28" t="s">
        <v>57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12">
      <c r="D11" t="s">
        <v>58</v>
      </c>
    </row>
    <row r="12" ht="12">
      <c r="D12" t="s">
        <v>70</v>
      </c>
    </row>
    <row r="13" ht="12.75">
      <c r="D13" t="s">
        <v>59</v>
      </c>
    </row>
    <row r="14" ht="12.75">
      <c r="D14" t="s">
        <v>71</v>
      </c>
    </row>
    <row r="15" spans="4:22" ht="16.5">
      <c r="D15" s="28" t="s">
        <v>72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12.75">
      <c r="D16" t="s">
        <v>62</v>
      </c>
    </row>
    <row r="17" ht="12.75">
      <c r="D17" t="s">
        <v>63</v>
      </c>
    </row>
    <row r="18" ht="12.75">
      <c r="D18" t="s">
        <v>64</v>
      </c>
    </row>
    <row r="19" ht="12.75">
      <c r="D19" t="s">
        <v>65</v>
      </c>
    </row>
    <row r="20" ht="12.75">
      <c r="D20" t="s">
        <v>66</v>
      </c>
    </row>
    <row r="21" ht="12.75">
      <c r="D21" t="s">
        <v>74</v>
      </c>
    </row>
    <row r="22" ht="12.75">
      <c r="D22" t="s">
        <v>67</v>
      </c>
    </row>
    <row r="23" ht="12.75">
      <c r="D23" t="s">
        <v>68</v>
      </c>
    </row>
    <row r="25" spans="4:39" ht="16.5">
      <c r="D25" s="28" t="s">
        <v>73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ht="12.75">
      <c r="D26" t="s">
        <v>0</v>
      </c>
    </row>
    <row r="28" ht="12.75">
      <c r="D28" t="s">
        <v>1</v>
      </c>
    </row>
    <row r="30" ht="12.75">
      <c r="D30" t="s">
        <v>2</v>
      </c>
    </row>
  </sheetData>
  <printOptions/>
  <pageMargins left="0.75" right="0.75" top="1" bottom="1" header="0.5" footer="0.5"/>
  <pageSetup orientation="portrait" paperSize="9"/>
  <legacyDrawing r:id="rId2"/>
  <oleObjects>
    <oleObject progId="MS_ClipArt_Gallery" shapeId="1574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14"/>
  <sheetViews>
    <sheetView tabSelected="1" workbookViewId="0" topLeftCell="A47">
      <selection activeCell="A47" sqref="A47"/>
    </sheetView>
  </sheetViews>
  <sheetFormatPr defaultColWidth="11.00390625" defaultRowHeight="12"/>
  <cols>
    <col min="1" max="1" width="12.375" style="0" customWidth="1"/>
    <col min="2" max="2" width="11.50390625" style="0" customWidth="1"/>
    <col min="3" max="3" width="24.875" style="0" customWidth="1"/>
    <col min="4" max="4" width="17.00390625" style="0" customWidth="1"/>
    <col min="5" max="5" width="19.00390625" style="0" customWidth="1"/>
    <col min="6" max="6" width="18.50390625" style="0" bestFit="1" customWidth="1"/>
  </cols>
  <sheetData>
    <row r="1" s="4" customFormat="1" ht="27.75">
      <c r="A1" s="5" t="s">
        <v>3</v>
      </c>
    </row>
    <row r="2" spans="1:3" ht="21" customHeight="1">
      <c r="A2" s="2" t="s">
        <v>4</v>
      </c>
      <c r="C2" s="2" t="s">
        <v>10</v>
      </c>
    </row>
    <row r="3" ht="15">
      <c r="A3" s="3"/>
    </row>
    <row r="4" spans="3:13" ht="16.5">
      <c r="C4" s="6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3:13" ht="16.5">
      <c r="C5" s="7"/>
      <c r="D5" s="9" t="s">
        <v>8</v>
      </c>
      <c r="E5" s="9" t="s">
        <v>9</v>
      </c>
      <c r="F5" s="8"/>
      <c r="G5" s="8"/>
      <c r="H5" s="8"/>
      <c r="I5" s="8"/>
      <c r="J5" s="8"/>
      <c r="K5" s="8"/>
      <c r="L5" s="8"/>
      <c r="M5" s="8"/>
    </row>
    <row r="7" spans="3:5" ht="16.5">
      <c r="C7" s="2" t="s">
        <v>6</v>
      </c>
      <c r="D7">
        <f>1000+E103+E105</f>
        <v>1000</v>
      </c>
      <c r="E7" s="11">
        <f>1100+E95+E97</f>
        <v>1350</v>
      </c>
    </row>
    <row r="8" spans="3:5" ht="16.5">
      <c r="C8" s="2" t="s">
        <v>7</v>
      </c>
      <c r="D8">
        <v>30</v>
      </c>
      <c r="E8">
        <v>70</v>
      </c>
    </row>
    <row r="10" spans="4:7" ht="15">
      <c r="D10" s="3" t="s">
        <v>11</v>
      </c>
      <c r="E10" s="3" t="s">
        <v>12</v>
      </c>
      <c r="F10" s="3" t="s">
        <v>13</v>
      </c>
      <c r="G10" s="3"/>
    </row>
    <row r="11" spans="4:7" ht="12.75">
      <c r="D11" s="12">
        <f>$D$7+($D$8*F11)</f>
        <v>1030</v>
      </c>
      <c r="E11" s="13">
        <f>$E$7-($E$8*F11)</f>
        <v>1280</v>
      </c>
      <c r="F11" s="14">
        <v>1</v>
      </c>
      <c r="G11" s="10"/>
    </row>
    <row r="12" spans="4:7" ht="12.75">
      <c r="D12" s="12">
        <f aca="true" t="shared" si="0" ref="D12:D29">$D$7+($D$8*F12)</f>
        <v>1060</v>
      </c>
      <c r="E12" s="13">
        <f aca="true" t="shared" si="1" ref="E12:E29">$E$7-($E$8*F12)</f>
        <v>1210</v>
      </c>
      <c r="F12" s="14">
        <f>F11+1</f>
        <v>2</v>
      </c>
      <c r="G12" s="10"/>
    </row>
    <row r="13" spans="4:7" ht="12.75">
      <c r="D13" s="12">
        <f t="shared" si="0"/>
        <v>1090</v>
      </c>
      <c r="E13" s="13">
        <f t="shared" si="1"/>
        <v>1140</v>
      </c>
      <c r="F13" s="14">
        <f aca="true" t="shared" si="2" ref="F13:F29">F12+1</f>
        <v>3</v>
      </c>
      <c r="G13" s="10"/>
    </row>
    <row r="14" spans="4:7" ht="12.75">
      <c r="D14" s="12">
        <f t="shared" si="0"/>
        <v>1120</v>
      </c>
      <c r="E14" s="13">
        <f t="shared" si="1"/>
        <v>1070</v>
      </c>
      <c r="F14" s="14">
        <f t="shared" si="2"/>
        <v>4</v>
      </c>
      <c r="G14" s="10"/>
    </row>
    <row r="15" spans="4:7" ht="12.75">
      <c r="D15" s="12">
        <f t="shared" si="0"/>
        <v>1150</v>
      </c>
      <c r="E15" s="13">
        <f t="shared" si="1"/>
        <v>1000</v>
      </c>
      <c r="F15" s="14">
        <f t="shared" si="2"/>
        <v>5</v>
      </c>
      <c r="G15" s="10"/>
    </row>
    <row r="16" spans="4:7" ht="12.75">
      <c r="D16" s="12">
        <f t="shared" si="0"/>
        <v>1180</v>
      </c>
      <c r="E16" s="13">
        <f t="shared" si="1"/>
        <v>930</v>
      </c>
      <c r="F16" s="14">
        <f t="shared" si="2"/>
        <v>6</v>
      </c>
      <c r="G16" s="10"/>
    </row>
    <row r="17" spans="4:7" ht="12.75">
      <c r="D17" s="12">
        <f t="shared" si="0"/>
        <v>1210</v>
      </c>
      <c r="E17" s="13">
        <f t="shared" si="1"/>
        <v>860</v>
      </c>
      <c r="F17" s="14">
        <f t="shared" si="2"/>
        <v>7</v>
      </c>
      <c r="G17" s="10"/>
    </row>
    <row r="18" spans="4:7" ht="12.75">
      <c r="D18" s="12">
        <f t="shared" si="0"/>
        <v>1240</v>
      </c>
      <c r="E18" s="13">
        <f t="shared" si="1"/>
        <v>790</v>
      </c>
      <c r="F18" s="14">
        <f t="shared" si="2"/>
        <v>8</v>
      </c>
      <c r="G18" s="10"/>
    </row>
    <row r="19" spans="4:7" ht="12.75">
      <c r="D19" s="12">
        <f t="shared" si="0"/>
        <v>1270</v>
      </c>
      <c r="E19" s="13">
        <f t="shared" si="1"/>
        <v>720</v>
      </c>
      <c r="F19" s="14">
        <f t="shared" si="2"/>
        <v>9</v>
      </c>
      <c r="G19" s="10"/>
    </row>
    <row r="20" spans="4:7" ht="12.75">
      <c r="D20" s="12">
        <f t="shared" si="0"/>
        <v>1300</v>
      </c>
      <c r="E20" s="13">
        <f t="shared" si="1"/>
        <v>650</v>
      </c>
      <c r="F20" s="14">
        <f t="shared" si="2"/>
        <v>10</v>
      </c>
      <c r="G20" s="10"/>
    </row>
    <row r="21" spans="4:7" ht="12.75">
      <c r="D21" s="12">
        <f t="shared" si="0"/>
        <v>1330</v>
      </c>
      <c r="E21" s="13">
        <f t="shared" si="1"/>
        <v>580</v>
      </c>
      <c r="F21" s="14">
        <f t="shared" si="2"/>
        <v>11</v>
      </c>
      <c r="G21" s="10"/>
    </row>
    <row r="22" spans="4:7" ht="12.75">
      <c r="D22" s="12">
        <f t="shared" si="0"/>
        <v>1360</v>
      </c>
      <c r="E22" s="13">
        <f t="shared" si="1"/>
        <v>510</v>
      </c>
      <c r="F22" s="14">
        <f t="shared" si="2"/>
        <v>12</v>
      </c>
      <c r="G22" s="10"/>
    </row>
    <row r="23" spans="4:7" ht="12.75">
      <c r="D23" s="12">
        <f t="shared" si="0"/>
        <v>1390</v>
      </c>
      <c r="E23" s="13">
        <f t="shared" si="1"/>
        <v>440</v>
      </c>
      <c r="F23" s="14">
        <f t="shared" si="2"/>
        <v>13</v>
      </c>
      <c r="G23" s="10"/>
    </row>
    <row r="24" spans="4:7" ht="12.75">
      <c r="D24" s="12">
        <f t="shared" si="0"/>
        <v>1420</v>
      </c>
      <c r="E24" s="13">
        <f t="shared" si="1"/>
        <v>370</v>
      </c>
      <c r="F24" s="14">
        <f t="shared" si="2"/>
        <v>14</v>
      </c>
      <c r="G24" s="10"/>
    </row>
    <row r="25" spans="4:7" ht="12.75">
      <c r="D25" s="12">
        <f t="shared" si="0"/>
        <v>1450</v>
      </c>
      <c r="E25" s="13">
        <f t="shared" si="1"/>
        <v>300</v>
      </c>
      <c r="F25" s="14">
        <f t="shared" si="2"/>
        <v>15</v>
      </c>
      <c r="G25" s="10"/>
    </row>
    <row r="26" spans="4:7" ht="12.75">
      <c r="D26" s="12">
        <f t="shared" si="0"/>
        <v>1480</v>
      </c>
      <c r="E26" s="13">
        <f t="shared" si="1"/>
        <v>230</v>
      </c>
      <c r="F26" s="14">
        <f t="shared" si="2"/>
        <v>16</v>
      </c>
      <c r="G26" s="10"/>
    </row>
    <row r="27" spans="4:7" ht="12.75">
      <c r="D27" s="12">
        <f t="shared" si="0"/>
        <v>1510</v>
      </c>
      <c r="E27" s="13">
        <f t="shared" si="1"/>
        <v>160</v>
      </c>
      <c r="F27" s="14">
        <f t="shared" si="2"/>
        <v>17</v>
      </c>
      <c r="G27" s="10"/>
    </row>
    <row r="28" spans="4:7" ht="12.75">
      <c r="D28" s="12">
        <f t="shared" si="0"/>
        <v>1540</v>
      </c>
      <c r="E28" s="13">
        <f t="shared" si="1"/>
        <v>90</v>
      </c>
      <c r="F28" s="14">
        <f t="shared" si="2"/>
        <v>18</v>
      </c>
      <c r="G28" s="10"/>
    </row>
    <row r="29" spans="4:7" ht="12.75">
      <c r="D29" s="12">
        <f t="shared" si="0"/>
        <v>1570</v>
      </c>
      <c r="E29" s="13">
        <f t="shared" si="1"/>
        <v>20</v>
      </c>
      <c r="F29" s="14">
        <f t="shared" si="2"/>
        <v>19</v>
      </c>
      <c r="G29" s="10"/>
    </row>
    <row r="30" ht="12.75">
      <c r="G30" s="10"/>
    </row>
    <row r="34" spans="3:13" ht="16.5">
      <c r="C34" s="6" t="s">
        <v>14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3:5" ht="16.5">
      <c r="C35" s="2" t="s">
        <v>15</v>
      </c>
      <c r="D35" s="15">
        <f>(E7-D7)/(D8+E8)</f>
        <v>3.5</v>
      </c>
      <c r="E35" s="17" t="s">
        <v>18</v>
      </c>
    </row>
    <row r="36" spans="3:5" ht="16.5">
      <c r="C36" s="2" t="s">
        <v>16</v>
      </c>
      <c r="D36" s="13">
        <f>E7-(E8*D35)</f>
        <v>1105</v>
      </c>
      <c r="E36" s="17" t="s">
        <v>17</v>
      </c>
    </row>
    <row r="37" spans="3:4" ht="16.5">
      <c r="C37" s="2" t="s">
        <v>31</v>
      </c>
      <c r="D37" s="10">
        <f>D35*D36</f>
        <v>3867.5</v>
      </c>
    </row>
    <row r="47" spans="3:13" ht="16.5">
      <c r="C47" s="6" t="s">
        <v>19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89" spans="3:13" ht="16.5">
      <c r="C89" s="6" t="s">
        <v>20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1" spans="3:6" ht="16.5">
      <c r="C91" s="6" t="s">
        <v>21</v>
      </c>
      <c r="D91" s="16"/>
      <c r="E91" s="6" t="s">
        <v>26</v>
      </c>
      <c r="F91" s="16"/>
    </row>
    <row r="92" spans="3:5" ht="16.5">
      <c r="C92" s="2"/>
      <c r="E92" s="19"/>
    </row>
    <row r="93" spans="3:5" ht="15.75" thickBot="1">
      <c r="C93" s="20" t="s">
        <v>22</v>
      </c>
      <c r="D93" s="15">
        <f>E116</f>
        <v>1000</v>
      </c>
      <c r="E93" s="19"/>
    </row>
    <row r="94" spans="3:5" ht="15">
      <c r="C94" s="3" t="s">
        <v>24</v>
      </c>
      <c r="D94" s="15">
        <f>E118*D93</f>
        <v>250</v>
      </c>
      <c r="E94" s="19"/>
    </row>
    <row r="95" spans="3:5" ht="15">
      <c r="C95" s="3" t="s">
        <v>25</v>
      </c>
      <c r="D95" s="15">
        <f>D93-D94</f>
        <v>750</v>
      </c>
      <c r="E95" s="23">
        <f>D95-600</f>
        <v>150</v>
      </c>
    </row>
    <row r="96" spans="3:5" ht="15.75">
      <c r="C96" s="18"/>
      <c r="D96" s="40"/>
      <c r="E96" s="19"/>
    </row>
    <row r="97" spans="3:5" ht="15">
      <c r="C97" s="3" t="s">
        <v>23</v>
      </c>
      <c r="D97" s="41">
        <f>E120</f>
        <v>100000</v>
      </c>
      <c r="E97" s="19">
        <f>D97/1000</f>
        <v>100</v>
      </c>
    </row>
    <row r="98" spans="3:5" ht="15.75">
      <c r="C98" s="18"/>
      <c r="E98" s="19"/>
    </row>
    <row r="99" spans="3:5" ht="15.75">
      <c r="C99" s="18"/>
      <c r="E99" s="19"/>
    </row>
    <row r="100" spans="3:5" ht="15.75">
      <c r="C100" s="18"/>
      <c r="E100" s="19"/>
    </row>
    <row r="101" spans="3:6" ht="18">
      <c r="C101" s="6" t="s">
        <v>27</v>
      </c>
      <c r="D101" s="21"/>
      <c r="E101" s="22"/>
      <c r="F101" s="21"/>
    </row>
    <row r="102" spans="3:5" ht="15.75">
      <c r="C102" s="18"/>
      <c r="E102" s="19"/>
    </row>
    <row r="103" spans="3:5" ht="15.75" thickBot="1">
      <c r="C103" s="20" t="s">
        <v>28</v>
      </c>
      <c r="D103" s="15">
        <f>E124</f>
        <v>800</v>
      </c>
      <c r="E103" s="19">
        <f>(800-D103)*3</f>
        <v>0</v>
      </c>
    </row>
    <row r="104" spans="3:5" ht="15.75">
      <c r="C104" s="18"/>
      <c r="D104" s="15"/>
      <c r="E104" s="19"/>
    </row>
    <row r="105" spans="3:5" ht="15.75" thickBot="1">
      <c r="C105" s="20" t="s">
        <v>29</v>
      </c>
      <c r="D105" s="15">
        <f>E127</f>
        <v>10</v>
      </c>
      <c r="E105" s="19">
        <f>(10-D105)*2</f>
        <v>0</v>
      </c>
    </row>
    <row r="113" spans="3:13" ht="16.5">
      <c r="C113" s="6" t="s">
        <v>36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5" spans="3:6" ht="16.5">
      <c r="C115" s="28" t="s">
        <v>9</v>
      </c>
      <c r="D115" s="1"/>
      <c r="E115" s="28" t="s">
        <v>37</v>
      </c>
      <c r="F115" s="1"/>
    </row>
    <row r="116" spans="3:6" ht="15.75" thickBot="1">
      <c r="C116" s="26" t="s">
        <v>22</v>
      </c>
      <c r="D116" s="27"/>
      <c r="E116" s="34">
        <v>1000</v>
      </c>
      <c r="F116" s="3" t="str">
        <f>IF(AND(E116&gt;900,E116&lt;1200),"Entered value in range","Entered value out of range")</f>
        <v>Entered value in range</v>
      </c>
    </row>
    <row r="117" spans="3:6" ht="15.75" thickTop="1">
      <c r="C117" s="25"/>
      <c r="E117" s="35"/>
      <c r="F117" s="3"/>
    </row>
    <row r="118" spans="3:6" ht="15.75" thickBot="1">
      <c r="C118" s="26" t="s">
        <v>24</v>
      </c>
      <c r="D118" s="27"/>
      <c r="E118" s="36">
        <v>0.25</v>
      </c>
      <c r="F118" s="3" t="str">
        <f>IF(AND(E118&gt;0.2,E118&lt;0.31),"Entered value in range","Entered value out of range")</f>
        <v>Entered value in range</v>
      </c>
    </row>
    <row r="119" spans="5:6" ht="15.75" thickTop="1">
      <c r="E119" s="35"/>
      <c r="F119" s="3"/>
    </row>
    <row r="120" spans="3:6" ht="15.75" thickBot="1">
      <c r="C120" s="26" t="s">
        <v>23</v>
      </c>
      <c r="D120" s="27"/>
      <c r="E120" s="37">
        <v>100000</v>
      </c>
      <c r="F120" s="3" t="str">
        <f>IF(AND(E120&gt;90000,E120&lt;121000),"Entered value in range","Entered value out of range")</f>
        <v>Entered value in range</v>
      </c>
    </row>
    <row r="121" spans="5:6" ht="15.75" thickTop="1">
      <c r="E121" s="35"/>
      <c r="F121" s="3"/>
    </row>
    <row r="122" spans="5:6" ht="15">
      <c r="E122" s="35"/>
      <c r="F122" s="3"/>
    </row>
    <row r="123" spans="3:6" ht="16.5">
      <c r="C123" s="28" t="s">
        <v>8</v>
      </c>
      <c r="D123" s="1"/>
      <c r="E123" s="35"/>
      <c r="F123" s="29"/>
    </row>
    <row r="124" spans="3:6" ht="15.75" thickBot="1">
      <c r="C124" s="26" t="s">
        <v>28</v>
      </c>
      <c r="D124" s="27"/>
      <c r="E124" s="38">
        <v>800</v>
      </c>
      <c r="F124" s="3" t="str">
        <f>IF(AND(E124&gt;799,E124&lt;1000),"Entered value in range","Entered value out of range")</f>
        <v>Entered value in range</v>
      </c>
    </row>
    <row r="125" spans="5:6" ht="15.75" thickTop="1">
      <c r="E125" s="35"/>
      <c r="F125" s="3"/>
    </row>
    <row r="126" spans="5:6" ht="15">
      <c r="E126" s="35"/>
      <c r="F126" s="3"/>
    </row>
    <row r="127" spans="3:6" ht="15.75" thickBot="1">
      <c r="C127" s="26" t="s">
        <v>29</v>
      </c>
      <c r="D127" s="27"/>
      <c r="E127" s="38">
        <v>10</v>
      </c>
      <c r="F127" s="3" t="str">
        <f>IF(AND(E127&gt;9,E127&lt;12),"Entered value in range","Entered value out of range")</f>
        <v>Entered value in range</v>
      </c>
    </row>
    <row r="128" ht="13.5" thickTop="1"/>
    <row r="143" spans="3:13" ht="16.5">
      <c r="C143" s="24" t="s">
        <v>30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3:4" ht="15">
      <c r="C144" s="3" t="s">
        <v>31</v>
      </c>
      <c r="D144" s="42">
        <f>D35*D36</f>
        <v>3867.5</v>
      </c>
    </row>
    <row r="145" spans="3:4" ht="15">
      <c r="C145" s="3" t="s">
        <v>49</v>
      </c>
      <c r="D145" s="42"/>
    </row>
    <row r="146" spans="3:4" ht="15">
      <c r="C146" s="3" t="s">
        <v>50</v>
      </c>
      <c r="D146" s="42">
        <f>D36*(D105/10)</f>
        <v>1105</v>
      </c>
    </row>
    <row r="147" spans="3:4" ht="15">
      <c r="C147" s="3" t="s">
        <v>46</v>
      </c>
      <c r="D147" s="42">
        <f>D155*D103</f>
        <v>884</v>
      </c>
    </row>
    <row r="148" spans="3:4" ht="15">
      <c r="C148" s="3" t="s">
        <v>47</v>
      </c>
      <c r="D148" s="42">
        <f>D144-(D146+D147)</f>
        <v>1878.5</v>
      </c>
    </row>
    <row r="149" spans="3:4" ht="15">
      <c r="C149" s="3" t="s">
        <v>32</v>
      </c>
      <c r="D149" s="42">
        <f>D148*0.2</f>
        <v>375.70000000000005</v>
      </c>
    </row>
    <row r="150" spans="3:4" ht="15">
      <c r="C150" s="3" t="s">
        <v>34</v>
      </c>
      <c r="D150" s="42">
        <f>D148*0.33</f>
        <v>619.905</v>
      </c>
    </row>
    <row r="151" ht="12.75">
      <c r="D151" s="40"/>
    </row>
    <row r="152" spans="3:4" ht="15">
      <c r="C152" s="3" t="s">
        <v>48</v>
      </c>
      <c r="D152" s="15">
        <f>D148-(D149+D150)</f>
        <v>882.895</v>
      </c>
    </row>
    <row r="153" spans="3:4" ht="15">
      <c r="C153" s="3" t="s">
        <v>35</v>
      </c>
      <c r="D153" s="43">
        <f>D36/1000</f>
        <v>1.105</v>
      </c>
    </row>
    <row r="154" spans="3:4" ht="15">
      <c r="C154" s="3"/>
      <c r="D154" s="40"/>
    </row>
    <row r="155" spans="3:4" ht="15">
      <c r="C155" s="3" t="s">
        <v>33</v>
      </c>
      <c r="D155" s="44">
        <f>D36/1000</f>
        <v>1.105</v>
      </c>
    </row>
    <row r="156" ht="12.75">
      <c r="D156" s="40"/>
    </row>
    <row r="157" spans="3:4" ht="15">
      <c r="C157" s="3" t="s">
        <v>41</v>
      </c>
      <c r="D157" s="40"/>
    </row>
    <row r="158" spans="3:4" ht="12.75">
      <c r="C158" t="s">
        <v>43</v>
      </c>
      <c r="D158" s="43">
        <f>D36/2</f>
        <v>552.5</v>
      </c>
    </row>
    <row r="159" spans="3:4" ht="12.75">
      <c r="C159" t="s">
        <v>42</v>
      </c>
      <c r="D159" s="41">
        <f>(E120/3)-D158</f>
        <v>32780.833333333336</v>
      </c>
    </row>
    <row r="163" spans="3:13" ht="16.5">
      <c r="C163" s="24" t="s">
        <v>38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6:8" ht="12.75">
      <c r="F164" t="s">
        <v>60</v>
      </c>
      <c r="G164" t="s">
        <v>60</v>
      </c>
      <c r="H164" t="s">
        <v>60</v>
      </c>
    </row>
    <row r="165" spans="3:8" ht="15.75" thickBot="1">
      <c r="C165" s="29" t="s">
        <v>39</v>
      </c>
      <c r="D165" s="29" t="s">
        <v>44</v>
      </c>
      <c r="E165" s="29" t="s">
        <v>45</v>
      </c>
      <c r="F165" s="29" t="s">
        <v>61</v>
      </c>
      <c r="G165" s="29" t="s">
        <v>22</v>
      </c>
      <c r="H165" s="29"/>
    </row>
    <row r="166" spans="3:8" ht="12.75">
      <c r="C166" s="58" t="s">
        <v>15</v>
      </c>
      <c r="D166" s="59">
        <v>3.5</v>
      </c>
      <c r="E166" s="60">
        <f>D35</f>
        <v>3.5</v>
      </c>
      <c r="F166" s="52"/>
      <c r="G166" s="52"/>
      <c r="H166" s="52"/>
    </row>
    <row r="167" spans="3:8" ht="12.75">
      <c r="C167" s="45" t="s">
        <v>16</v>
      </c>
      <c r="D167" s="46">
        <v>1105</v>
      </c>
      <c r="E167" s="46">
        <f>D36</f>
        <v>1105</v>
      </c>
      <c r="F167" s="53"/>
      <c r="G167" s="53"/>
      <c r="H167" s="53"/>
    </row>
    <row r="168" spans="3:8" ht="12.75">
      <c r="C168" s="45"/>
      <c r="D168" s="47"/>
      <c r="E168" s="47"/>
      <c r="F168" s="53"/>
      <c r="G168" s="53"/>
      <c r="H168" s="53"/>
    </row>
    <row r="169" spans="3:8" ht="15">
      <c r="C169" s="48" t="s">
        <v>40</v>
      </c>
      <c r="D169" s="47"/>
      <c r="E169" s="47"/>
      <c r="F169" s="53"/>
      <c r="G169" s="53"/>
      <c r="H169" s="53"/>
    </row>
    <row r="170" spans="3:8" ht="12.75">
      <c r="C170" s="49" t="s">
        <v>31</v>
      </c>
      <c r="D170" s="50">
        <v>3867.5</v>
      </c>
      <c r="E170" s="50">
        <f>D37</f>
        <v>3867.5</v>
      </c>
      <c r="F170" s="53"/>
      <c r="G170" s="53"/>
      <c r="H170" s="53"/>
    </row>
    <row r="171" spans="3:8" ht="12.75">
      <c r="C171" s="49" t="s">
        <v>48</v>
      </c>
      <c r="D171" s="50">
        <v>882.9</v>
      </c>
      <c r="E171" s="50">
        <f>D152</f>
        <v>882.895</v>
      </c>
      <c r="F171" s="53"/>
      <c r="G171" s="53"/>
      <c r="H171" s="53"/>
    </row>
    <row r="172" spans="3:8" ht="12.75">
      <c r="C172" s="49" t="s">
        <v>32</v>
      </c>
      <c r="D172" s="50">
        <v>375.7</v>
      </c>
      <c r="E172" s="50">
        <f>D149</f>
        <v>375.70000000000005</v>
      </c>
      <c r="F172" s="53"/>
      <c r="G172" s="53"/>
      <c r="H172" s="53"/>
    </row>
    <row r="173" spans="3:8" ht="12.75">
      <c r="C173" s="49" t="s">
        <v>28</v>
      </c>
      <c r="D173" s="50">
        <v>884</v>
      </c>
      <c r="E173" s="50">
        <f>D147</f>
        <v>884</v>
      </c>
      <c r="F173" s="53"/>
      <c r="G173" s="53"/>
      <c r="H173" s="53"/>
    </row>
    <row r="174" spans="3:8" ht="12.75">
      <c r="C174" s="49" t="s">
        <v>34</v>
      </c>
      <c r="D174" s="50">
        <v>619.905</v>
      </c>
      <c r="E174" s="50">
        <f>D150</f>
        <v>619.905</v>
      </c>
      <c r="F174" s="53"/>
      <c r="G174" s="53"/>
      <c r="H174" s="53"/>
    </row>
    <row r="175" spans="3:8" ht="12.75">
      <c r="C175" s="49" t="s">
        <v>35</v>
      </c>
      <c r="D175" s="51">
        <v>1.105</v>
      </c>
      <c r="E175" s="51">
        <f>D153</f>
        <v>1.105</v>
      </c>
      <c r="F175" s="53"/>
      <c r="G175" s="53"/>
      <c r="H175" s="53"/>
    </row>
    <row r="176" spans="3:8" ht="12.75">
      <c r="C176" s="49"/>
      <c r="D176" s="47"/>
      <c r="E176" s="47"/>
      <c r="F176" s="53"/>
      <c r="G176" s="53"/>
      <c r="H176" s="53"/>
    </row>
    <row r="177" spans="3:8" ht="12.75">
      <c r="C177" s="49" t="s">
        <v>33</v>
      </c>
      <c r="D177" s="51">
        <v>1.105</v>
      </c>
      <c r="E177" s="51">
        <f>D155</f>
        <v>1.105</v>
      </c>
      <c r="F177" s="53"/>
      <c r="G177" s="53"/>
      <c r="H177" s="53"/>
    </row>
    <row r="178" spans="3:8" ht="12.75">
      <c r="C178" s="45"/>
      <c r="D178" s="47"/>
      <c r="E178" s="47"/>
      <c r="F178" s="53"/>
      <c r="G178" s="53"/>
      <c r="H178" s="53"/>
    </row>
    <row r="179" spans="3:8" ht="13.5" thickBot="1">
      <c r="C179" s="55" t="s">
        <v>43</v>
      </c>
      <c r="D179" s="56">
        <v>552.5</v>
      </c>
      <c r="E179" s="57">
        <f>D158</f>
        <v>552.5</v>
      </c>
      <c r="F179" s="54"/>
      <c r="G179" s="54"/>
      <c r="H179" s="54"/>
    </row>
    <row r="193" spans="3:13" ht="16.5">
      <c r="C193" s="6" t="s">
        <v>51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3:5" ht="15.75">
      <c r="C194" s="30" t="s">
        <v>11</v>
      </c>
      <c r="D194" s="30" t="s">
        <v>12</v>
      </c>
      <c r="E194" s="30" t="s">
        <v>13</v>
      </c>
    </row>
    <row r="195" spans="3:5" ht="12.75">
      <c r="C195" s="31">
        <v>1030</v>
      </c>
      <c r="D195" s="32">
        <v>1280</v>
      </c>
      <c r="E195" s="33">
        <v>1</v>
      </c>
    </row>
    <row r="196" spans="3:5" ht="12.75">
      <c r="C196" s="31">
        <v>1060</v>
      </c>
      <c r="D196" s="32">
        <v>1210</v>
      </c>
      <c r="E196" s="33">
        <v>2</v>
      </c>
    </row>
    <row r="197" spans="3:5" ht="12.75">
      <c r="C197" s="31">
        <v>1090</v>
      </c>
      <c r="D197" s="32">
        <v>1140</v>
      </c>
      <c r="E197" s="33">
        <v>3</v>
      </c>
    </row>
    <row r="198" spans="3:5" ht="12.75">
      <c r="C198" s="31">
        <v>1120</v>
      </c>
      <c r="D198" s="32">
        <v>1070</v>
      </c>
      <c r="E198" s="33">
        <v>4</v>
      </c>
    </row>
    <row r="199" spans="3:5" ht="12.75">
      <c r="C199" s="31">
        <v>1150</v>
      </c>
      <c r="D199" s="32">
        <v>1000</v>
      </c>
      <c r="E199" s="33">
        <v>5</v>
      </c>
    </row>
    <row r="200" spans="3:5" ht="12.75">
      <c r="C200" s="31">
        <v>1180</v>
      </c>
      <c r="D200" s="32">
        <v>930</v>
      </c>
      <c r="E200" s="33">
        <v>6</v>
      </c>
    </row>
    <row r="201" spans="3:5" ht="12.75">
      <c r="C201" s="31">
        <v>1210</v>
      </c>
      <c r="D201" s="32">
        <v>860</v>
      </c>
      <c r="E201" s="33">
        <v>7</v>
      </c>
    </row>
    <row r="202" spans="3:5" ht="12.75">
      <c r="C202" s="31">
        <v>1240</v>
      </c>
      <c r="D202" s="32">
        <v>790</v>
      </c>
      <c r="E202" s="33">
        <v>8</v>
      </c>
    </row>
    <row r="203" spans="3:5" ht="12.75">
      <c r="C203" s="31">
        <v>1270</v>
      </c>
      <c r="D203" s="32">
        <v>720</v>
      </c>
      <c r="E203" s="33">
        <v>9</v>
      </c>
    </row>
    <row r="204" spans="3:5" ht="12.75">
      <c r="C204" s="31">
        <v>1300</v>
      </c>
      <c r="D204" s="32">
        <v>650</v>
      </c>
      <c r="E204" s="33">
        <v>10</v>
      </c>
    </row>
    <row r="205" spans="3:5" ht="12.75">
      <c r="C205" s="31">
        <v>1330</v>
      </c>
      <c r="D205" s="32">
        <v>580</v>
      </c>
      <c r="E205" s="33">
        <v>11</v>
      </c>
    </row>
    <row r="206" spans="3:5" ht="12.75">
      <c r="C206" s="31">
        <v>1360</v>
      </c>
      <c r="D206" s="32">
        <v>510</v>
      </c>
      <c r="E206" s="33">
        <v>12</v>
      </c>
    </row>
    <row r="207" spans="3:5" ht="12.75">
      <c r="C207" s="31">
        <v>1390</v>
      </c>
      <c r="D207" s="32">
        <v>440</v>
      </c>
      <c r="E207" s="33">
        <v>13</v>
      </c>
    </row>
    <row r="208" spans="3:5" ht="12.75">
      <c r="C208" s="31">
        <v>1420</v>
      </c>
      <c r="D208" s="32">
        <v>370</v>
      </c>
      <c r="E208" s="33">
        <v>14</v>
      </c>
    </row>
    <row r="209" spans="3:5" ht="12.75">
      <c r="C209" s="31">
        <v>1450</v>
      </c>
      <c r="D209" s="32">
        <v>300</v>
      </c>
      <c r="E209" s="33">
        <v>15</v>
      </c>
    </row>
    <row r="210" spans="3:5" ht="12.75">
      <c r="C210" s="31">
        <v>1480</v>
      </c>
      <c r="D210" s="32">
        <v>230</v>
      </c>
      <c r="E210" s="33">
        <v>16</v>
      </c>
    </row>
    <row r="211" spans="3:5" ht="12.75">
      <c r="C211" s="31">
        <v>1510</v>
      </c>
      <c r="D211" s="32">
        <v>160</v>
      </c>
      <c r="E211" s="33">
        <v>17</v>
      </c>
    </row>
    <row r="212" spans="3:5" ht="12.75">
      <c r="C212" s="31">
        <v>1540</v>
      </c>
      <c r="D212" s="32">
        <v>90</v>
      </c>
      <c r="E212" s="33">
        <v>18</v>
      </c>
    </row>
    <row r="213" spans="3:5" ht="12.75">
      <c r="C213" s="31">
        <v>1570</v>
      </c>
      <c r="D213" s="32">
        <v>20</v>
      </c>
      <c r="E213" s="33">
        <v>19</v>
      </c>
    </row>
    <row r="214" spans="3:5" ht="12.75">
      <c r="C214" s="31">
        <v>1600</v>
      </c>
      <c r="D214" s="32">
        <v>-50</v>
      </c>
      <c r="E214" s="33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13">
      <selection activeCell="A113" sqref="A113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Byrne</dc:creator>
  <cp:keywords/>
  <dc:description/>
  <cp:lastModifiedBy>Rob Byrne</cp:lastModifiedBy>
  <dcterms:created xsi:type="dcterms:W3CDTF">2002-03-23T06:43:54Z</dcterms:created>
  <cp:category/>
  <cp:version/>
  <cp:contentType/>
  <cp:contentStatus/>
</cp:coreProperties>
</file>